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1505" activeTab="0"/>
  </bookViews>
  <sheets>
    <sheet name="Лист1" sheetId="1" r:id="rId1"/>
  </sheets>
  <definedNames>
    <definedName name="_xlnm.Print_Titles" localSheetId="0">'Лист1'!$11:$12</definedName>
  </definedNames>
  <calcPr fullCalcOnLoad="1"/>
</workbook>
</file>

<file path=xl/sharedStrings.xml><?xml version="1.0" encoding="utf-8"?>
<sst xmlns="http://schemas.openxmlformats.org/spreadsheetml/2006/main" count="162" uniqueCount="114">
  <si>
    <t>Загальний фонд</t>
  </si>
  <si>
    <t>Всього</t>
  </si>
  <si>
    <t>РАЗОМ</t>
  </si>
  <si>
    <t>Секретар міської ради</t>
  </si>
  <si>
    <t>Погоджено:</t>
  </si>
  <si>
    <t>Начальник фінансового управління</t>
  </si>
  <si>
    <t>виконавчого комітету міської ради</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</si>
  <si>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</si>
  <si>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</si>
  <si>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0620</t>
  </si>
  <si>
    <t>0133</t>
  </si>
  <si>
    <t>1060</t>
  </si>
  <si>
    <t>1000000</t>
  </si>
  <si>
    <t>1010000</t>
  </si>
  <si>
    <t>0200000</t>
  </si>
  <si>
    <t>0210000</t>
  </si>
  <si>
    <t>0210180</t>
  </si>
  <si>
    <t>0180</t>
  </si>
  <si>
    <t>Інша діяльність у сфері державного управління</t>
  </si>
  <si>
    <t>3140</t>
  </si>
  <si>
    <t>Міська програма організації відпочинку та оздоровлення дітей і підлітків міста Нетішина на 2018-2021 роки</t>
  </si>
  <si>
    <t>0216030</t>
  </si>
  <si>
    <t>Організація благоустрою населених пунктів</t>
  </si>
  <si>
    <t>Утримання та розвиток автомобільних доріг та дорожньої інфраструктури за рахунок коштів місцевого бюджету</t>
  </si>
  <si>
    <t>0218340</t>
  </si>
  <si>
    <t>0540</t>
  </si>
  <si>
    <t>Природоохоронні заходи за рахунок цільових фондів</t>
  </si>
  <si>
    <t>1510000</t>
  </si>
  <si>
    <t>1500000</t>
  </si>
  <si>
    <t>1513140</t>
  </si>
  <si>
    <t>Код функціональної класифікації видатків та кредитування бюджету</t>
  </si>
  <si>
    <t>Найменування місцевої/регіональної програми</t>
  </si>
  <si>
    <t>Дата та номер документа, яким затверджено місцеву регіональну програму</t>
  </si>
  <si>
    <t>Усього</t>
  </si>
  <si>
    <t>Спеціальний фонд</t>
  </si>
  <si>
    <t>усього</t>
  </si>
  <si>
    <t>у тому числі бюджет розвитку</t>
  </si>
  <si>
    <t>Рішення 37-ї сесії Нетішинської міської ради від 21.12.2017 року № 37/2072</t>
  </si>
  <si>
    <t>Рішення 36-ї сесії Нетішинської міської ради від 24.11.2017 року № 36/1974</t>
  </si>
  <si>
    <t>0217461</t>
  </si>
  <si>
    <t>0217691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</si>
  <si>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місчцевого самоврядування і місцевими органами виконавчої влади</t>
  </si>
  <si>
    <t>Комплексна програма підтримки та розвитку житлового фонду м.Нетішин на 2018-2020 роки</t>
  </si>
  <si>
    <t>Рішення 37-ї сесії Нетішинської міської ради від 21.12.2017 року № 37/2070</t>
  </si>
  <si>
    <t>0490</t>
  </si>
  <si>
    <t>Рішення 40-ї сесії Нетішинської міської ради від 30.03.2018 року № 40/2384</t>
  </si>
  <si>
    <t>(грн)</t>
  </si>
  <si>
    <t>0456</t>
  </si>
  <si>
    <t>Виконаавчий комітет Нетішинської міської ради (відповідальний виконавець)</t>
  </si>
  <si>
    <t>Виконаавчий комітет Нетішинської міської ради (головний розпорядник)</t>
  </si>
  <si>
    <t>Управління культури виконавчого комітету міської ради (головний розпорядник)</t>
  </si>
  <si>
    <t>Управління культури виконавчого  комітету Нетішинської міської ради (відповідальний виконавець)</t>
  </si>
  <si>
    <t>Управління капітального будівництва виконавчого комітету Нетішинської міської ради (головний розпорядник)</t>
  </si>
  <si>
    <t>Управління капітального будівництва виконавчого комітету Нетішинської міської ради (відповідальний виконавець)</t>
  </si>
  <si>
    <t>Програма благоустрою Нетішинської міської ОТГ на 2020-2022 роки</t>
  </si>
  <si>
    <t>Рішення 64-ї сесії Нетішинської міської ради від 01.11.2019 року № 64/4108</t>
  </si>
  <si>
    <t>Олена ХОМЕНКО</t>
  </si>
  <si>
    <t>Валентина КРАВЧУК</t>
  </si>
  <si>
    <t>3100000</t>
  </si>
  <si>
    <t>Фонд комунального майна міста Нетішина (головний розпорядник)</t>
  </si>
  <si>
    <t>3110000</t>
  </si>
  <si>
    <t>Фонд комунального майна міста Нетішина  (відповідальний виконавець)</t>
  </si>
  <si>
    <t>3118841</t>
  </si>
  <si>
    <t>8841</t>
  </si>
  <si>
    <t>Програма "Муніципальне житло м.Нетішин на 2017-2027 роки"</t>
  </si>
  <si>
    <t>Рішення 23-ї сесії Нетішинської міської ради від 14.02.2017 року № 23/1202</t>
  </si>
  <si>
    <t>Додаток 7</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</si>
  <si>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</si>
  <si>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</si>
  <si>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</si>
  <si>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місцевого бюджету</t>
  </si>
  <si>
    <t>Розподіл витрат бюджету Нетішинської міської об’єднаної територіальної громади на реалізацію місцевих програм у 2020 році</t>
  </si>
  <si>
    <t>Програма фінансування заходів державного, обласного, місцевого значення у Нетішинській міській ОТГ на 2018-2020 роки</t>
  </si>
  <si>
    <t>0216015</t>
  </si>
  <si>
    <t>Забезпечення надійної та безперебійної експлуатації ліфтів</t>
  </si>
  <si>
    <t>0217370</t>
  </si>
  <si>
    <t>Реалізація інших заходів щодо соціально-економічного розвитку територій</t>
  </si>
  <si>
    <t>0219800</t>
  </si>
  <si>
    <t>Субвенція з місцевого бюджету державному бюджету на виконання програм соціально-економічного розвитку регіонів</t>
  </si>
  <si>
    <t>Рішення 68-ї сесії Нетішинської міської ради від   01.2020 року № 68/</t>
  </si>
  <si>
    <t>Комплексна програма мобілізації зусиль виконавчого комітету Нетішинської міської ради, Управління Державної казначейської служби України у місті Нетішині Хмельницької області, управлінь та відділів виконавчого комітету Нетішинської міської ради, розпорядників бюджетних коштів щодо забезпечення обслуговування розпорядників бюджетних коштів, складання електронної звітності та створення сприятливих умов щодо функціонування дистанційної системи обслуговування, забезпечення повного обліку надходжень та видатків до бюджетів усіх рівнів на 2020 рік</t>
  </si>
  <si>
    <t>Програма природоохоронних заходів на території Нетішинської міської ОТГ на 2020 рік</t>
  </si>
  <si>
    <t>Рішення 66-ї сесії Нетішинської міської ради від 20.12.2019 року № 66/4279</t>
  </si>
  <si>
    <t>Міська програма "Питна вода міста Нетішин" на 2012-2020 роки</t>
  </si>
  <si>
    <t>Рішення 19-ї сесії Нетішинської міської ради від 29.12.2011 року № 19/371</t>
  </si>
  <si>
    <t>1516030</t>
  </si>
  <si>
    <t>6030</t>
  </si>
  <si>
    <t>0828</t>
  </si>
  <si>
    <t>1517370</t>
  </si>
  <si>
    <t>7370</t>
  </si>
  <si>
    <t>7461</t>
  </si>
  <si>
    <t>1517461</t>
  </si>
  <si>
    <t>1517321</t>
  </si>
  <si>
    <t>7321</t>
  </si>
  <si>
    <t>Програма розвмитку освіти міста Нетішина на 2018-2022 роки</t>
  </si>
  <si>
    <t>Рішення 37-ї сесії Нетішинської міської ради від 21.12.2017 року № 37/2069</t>
  </si>
  <si>
    <t xml:space="preserve">Програма підвищення енергоефективності м.Нетішина на 2018-2020 роки </t>
  </si>
  <si>
    <t>Будівництво освітніх установ та закладів</t>
  </si>
  <si>
    <t>0443</t>
  </si>
  <si>
    <t>824</t>
  </si>
  <si>
    <t>Забезпечення діяльності бібліотек</t>
  </si>
  <si>
    <t>Міська програма розвитку культури на 2018-2020 роки</t>
  </si>
  <si>
    <t>Рішення 39-ї сесії Нетішинської міської ради від 02.03.2018 року № 39/2250</t>
  </si>
  <si>
    <t>0217670</t>
  </si>
  <si>
    <t>7670</t>
  </si>
  <si>
    <t>Внески до статутного капіталу суб`єктів господарювання</t>
  </si>
  <si>
    <t>Програма пріоритетів розвитку громадського суспільства, соціокультурного простору, та сприятливого клімату для залучення донорських коштів, спрямованих на розвиток громади на 2019-2020 роки"</t>
  </si>
  <si>
    <t>Рішення 47-ї сесії Нетішинської міської ради від 23.11.2018 року №47/3266</t>
  </si>
  <si>
    <t>Надання довгострокових кредитів громадянам на будівництво/реконструкцію/ придбання житла</t>
  </si>
  <si>
    <t xml:space="preserve">до рішення шістдесят восьмої сесії </t>
  </si>
  <si>
    <t>Нетішинської міської ради VII скликання</t>
  </si>
  <si>
    <t xml:space="preserve">"Про внесення змін до бюджету Нетішинської міської </t>
  </si>
  <si>
    <t>об’єднаної територіальної громади на 2020 рік"</t>
  </si>
  <si>
    <t>24.01.2020 №68/</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</si>
</sst>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0"/>
    <numFmt numFmtId="209" formatCode="#,##0.000"/>
    <numFmt numFmtId="210" formatCode="#,##0.0"/>
  </numFmts>
  <fonts count="31">
    <font>
      <sz val="10"/>
      <name val="Arial Cyr"/>
      <family val="0"/>
    </font>
    <font>
      <sz val="8"/>
      <name val="Arial Cyr"/>
      <family val="0"/>
    </font>
    <font>
      <b/>
      <sz val="14"/>
      <name val="Arial Cyr"/>
      <family val="0"/>
    </font>
    <font>
      <sz val="10"/>
      <name val="Times New Roman"/>
      <family val="1"/>
    </font>
    <font>
      <b/>
      <sz val="12"/>
      <name val="Times New Roman"/>
      <family val="1"/>
    </font>
    <font>
      <b/>
      <sz val="14"/>
      <name val="Times New Roman"/>
      <family val="1"/>
    </font>
    <font>
      <u val="single"/>
      <sz val="10"/>
      <color indexed="12"/>
      <name val="Arial Cyr"/>
      <family val="0"/>
    </font>
    <font>
      <u val="single"/>
      <sz val="10"/>
      <color indexed="36"/>
      <name val="Arial Cyr"/>
      <family val="0"/>
    </font>
    <font>
      <sz val="14"/>
      <name val="Times New Roman"/>
      <family val="1"/>
    </font>
    <font>
      <sz val="11"/>
      <name val="Arial Cyr"/>
      <family val="0"/>
    </font>
    <font>
      <sz val="14"/>
      <name val="Arial Cyr"/>
      <family val="0"/>
    </font>
    <font>
      <sz val="12"/>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6"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0" fillId="0" borderId="0">
      <alignment/>
      <protection/>
    </xf>
    <xf numFmtId="0" fontId="7"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29" fillId="4" borderId="0" applyNumberFormat="0" applyBorder="0" applyAlignment="0" applyProtection="0"/>
  </cellStyleXfs>
  <cellXfs count="62">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2" borderId="0" xfId="0" applyFont="1" applyFill="1" applyAlignment="1">
      <alignment/>
    </xf>
    <xf numFmtId="0" fontId="0" fillId="0" borderId="0" xfId="0" applyFont="1" applyFill="1" applyAlignment="1">
      <alignment/>
    </xf>
    <xf numFmtId="0" fontId="5" fillId="0" borderId="0" xfId="0" applyFont="1" applyAlignment="1">
      <alignment/>
    </xf>
    <xf numFmtId="0" fontId="8" fillId="0" borderId="0" xfId="0" applyFont="1" applyAlignment="1">
      <alignment/>
    </xf>
    <xf numFmtId="0" fontId="9" fillId="0" borderId="0" xfId="0" applyFont="1" applyFill="1" applyAlignment="1">
      <alignment/>
    </xf>
    <xf numFmtId="0" fontId="9" fillId="0" borderId="0" xfId="0" applyFont="1" applyAlignment="1">
      <alignment/>
    </xf>
    <xf numFmtId="0" fontId="10" fillId="0" borderId="0" xfId="0" applyFont="1" applyFill="1" applyAlignment="1">
      <alignment/>
    </xf>
    <xf numFmtId="0" fontId="10" fillId="0" borderId="0" xfId="0" applyFont="1" applyAlignment="1">
      <alignment/>
    </xf>
    <xf numFmtId="0" fontId="8" fillId="0" borderId="0" xfId="0" applyNumberFormat="1" applyFont="1" applyFill="1" applyAlignment="1" applyProtection="1">
      <alignment vertical="center" wrapText="1"/>
      <protection/>
    </xf>
    <xf numFmtId="0" fontId="8" fillId="0" borderId="0" xfId="0" applyFont="1" applyAlignment="1">
      <alignment horizontal="left"/>
    </xf>
    <xf numFmtId="4" fontId="0" fillId="0" borderId="0" xfId="0" applyNumberFormat="1" applyFont="1" applyFill="1" applyAlignment="1">
      <alignment/>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 fontId="8" fillId="0" borderId="0" xfId="0" applyNumberFormat="1" applyFont="1" applyAlignment="1">
      <alignment/>
    </xf>
    <xf numFmtId="4" fontId="0" fillId="0" borderId="0" xfId="0" applyNumberFormat="1" applyFont="1" applyFill="1" applyAlignment="1">
      <alignment/>
    </xf>
    <xf numFmtId="4" fontId="0" fillId="0" borderId="0" xfId="0" applyNumberFormat="1" applyFill="1" applyAlignment="1">
      <alignment/>
    </xf>
    <xf numFmtId="0" fontId="3" fillId="0" borderId="0" xfId="0" applyFont="1" applyAlignment="1">
      <alignment horizontal="right"/>
    </xf>
    <xf numFmtId="0" fontId="4" fillId="0" borderId="10" xfId="0" applyFont="1" applyBorder="1" applyAlignment="1" quotePrefix="1">
      <alignment horizontal="center" vertical="center"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11" fillId="0" borderId="10" xfId="0" applyFont="1" applyBorder="1" applyAlignment="1" quotePrefix="1">
      <alignment horizontal="center" vertical="center" wrapText="1"/>
    </xf>
    <xf numFmtId="0" fontId="11" fillId="0" borderId="10" xfId="0" applyFont="1" applyBorder="1" applyAlignment="1">
      <alignment horizontal="center" vertical="center" wrapText="1"/>
    </xf>
    <xf numFmtId="2" fontId="11" fillId="0" borderId="10" xfId="0" applyNumberFormat="1" applyFont="1" applyBorder="1" applyAlignment="1">
      <alignment horizontal="center" vertical="center" wrapText="1"/>
    </xf>
    <xf numFmtId="2" fontId="11" fillId="0" borderId="10" xfId="0" applyNumberFormat="1" applyFont="1" applyBorder="1" applyAlignment="1" quotePrefix="1">
      <alignment horizontal="center" vertical="center"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1"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2" fontId="4" fillId="0" borderId="10" xfId="0" applyNumberFormat="1" applyFont="1" applyBorder="1" applyAlignment="1" quotePrefix="1">
      <alignment horizontal="center" vertical="center" wrapText="1"/>
    </xf>
    <xf numFmtId="49" fontId="4" fillId="0" borderId="10"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0" fontId="5" fillId="0" borderId="0" xfId="0" applyFont="1" applyAlignment="1">
      <alignment horizontal="center"/>
    </xf>
    <xf numFmtId="0" fontId="11" fillId="0" borderId="10" xfId="53" applyFont="1" applyBorder="1" applyAlignment="1" quotePrefix="1">
      <alignment horizontal="center" vertical="center" wrapText="1"/>
      <protection/>
    </xf>
    <xf numFmtId="4" fontId="11" fillId="0" borderId="10" xfId="53" applyNumberFormat="1" applyFont="1" applyBorder="1" applyAlignment="1" quotePrefix="1">
      <alignment horizontal="center" vertical="center" wrapText="1"/>
      <protection/>
    </xf>
    <xf numFmtId="4" fontId="11" fillId="0" borderId="10" xfId="53" applyNumberFormat="1" applyFont="1" applyBorder="1" applyAlignment="1" quotePrefix="1">
      <alignment vertical="center" wrapText="1"/>
      <protection/>
    </xf>
    <xf numFmtId="3" fontId="11" fillId="0" borderId="10"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wrapText="1"/>
    </xf>
    <xf numFmtId="3" fontId="12" fillId="0" borderId="10" xfId="0" applyNumberFormat="1" applyFont="1" applyFill="1" applyBorder="1" applyAlignment="1">
      <alignment horizontal="right" vertical="center" wrapText="1"/>
    </xf>
    <xf numFmtId="0" fontId="11" fillId="0" borderId="10" xfId="0" applyFont="1" applyFill="1" applyBorder="1" applyAlignment="1">
      <alignment horizontal="center" wrapText="1"/>
    </xf>
    <xf numFmtId="0" fontId="30"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8" fillId="0" borderId="0" xfId="0" applyFont="1" applyAlignment="1">
      <alignment wrapText="1"/>
    </xf>
    <xf numFmtId="0" fontId="8" fillId="0" borderId="0" xfId="53" applyFont="1">
      <alignment/>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8" fillId="0" borderId="0" xfId="0" applyFont="1" applyAlignment="1">
      <alignment horizontal="left"/>
    </xf>
    <xf numFmtId="0" fontId="11" fillId="0" borderId="13" xfId="0" applyFont="1" applyBorder="1" applyAlignment="1">
      <alignment horizontal="left"/>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xf>
    <xf numFmtId="0" fontId="2" fillId="0" borderId="0" xfId="0" applyFont="1" applyFill="1" applyAlignment="1">
      <alignment horizontal="center"/>
    </xf>
    <xf numFmtId="0" fontId="5" fillId="0" borderId="0" xfId="0" applyFont="1" applyFill="1" applyAlignment="1">
      <alignment horizont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U68"/>
  <sheetViews>
    <sheetView tabSelected="1" zoomScale="80" zoomScaleNormal="80" zoomScaleSheetLayoutView="100" zoomScalePageLayoutView="0" workbookViewId="0" topLeftCell="A1">
      <selection activeCell="P42" sqref="P42"/>
    </sheetView>
  </sheetViews>
  <sheetFormatPr defaultColWidth="9.00390625" defaultRowHeight="12.75"/>
  <cols>
    <col min="1" max="2" width="12.125" style="2" customWidth="1"/>
    <col min="3" max="3" width="11.00390625" style="2" customWidth="1"/>
    <col min="4" max="4" width="34.00390625" style="1" customWidth="1"/>
    <col min="5" max="5" width="37.75390625" style="1" customWidth="1"/>
    <col min="6" max="6" width="25.625" style="1" customWidth="1"/>
    <col min="7" max="7" width="16.75390625" style="1" customWidth="1"/>
    <col min="8" max="8" width="15.625" style="1" customWidth="1"/>
    <col min="9" max="9" width="17.625" style="1" customWidth="1"/>
    <col min="10" max="10" width="13.75390625" style="1" customWidth="1"/>
    <col min="11" max="11" width="11.75390625" style="1" bestFit="1" customWidth="1"/>
    <col min="12" max="99" width="9.125" style="1" customWidth="1"/>
  </cols>
  <sheetData>
    <row r="1" spans="6:10" ht="18.75">
      <c r="F1" s="14"/>
      <c r="G1" s="14" t="s">
        <v>66</v>
      </c>
      <c r="H1" s="14"/>
      <c r="I1" s="14"/>
      <c r="J1" s="14"/>
    </row>
    <row r="2" spans="6:10" ht="18.75">
      <c r="F2" s="9"/>
      <c r="G2" s="50" t="s">
        <v>109</v>
      </c>
      <c r="H2" s="9"/>
      <c r="I2" s="9"/>
      <c r="J2" s="9"/>
    </row>
    <row r="3" spans="6:10" ht="18.75">
      <c r="F3" s="9"/>
      <c r="G3" s="50" t="s">
        <v>110</v>
      </c>
      <c r="H3" s="9"/>
      <c r="I3" s="9"/>
      <c r="J3" s="9"/>
    </row>
    <row r="4" spans="6:10" ht="18.75">
      <c r="F4" s="9"/>
      <c r="G4" s="50" t="s">
        <v>111</v>
      </c>
      <c r="H4" s="9"/>
      <c r="I4" s="9"/>
      <c r="J4" s="9"/>
    </row>
    <row r="5" spans="6:10" ht="18.75">
      <c r="F5" s="9"/>
      <c r="G5" s="50" t="s">
        <v>112</v>
      </c>
      <c r="H5" s="49"/>
      <c r="I5" s="49"/>
      <c r="J5" s="9"/>
    </row>
    <row r="6" spans="6:10" ht="18.75">
      <c r="F6" s="9"/>
      <c r="G6" s="50" t="s">
        <v>113</v>
      </c>
      <c r="H6" s="9"/>
      <c r="I6" s="9"/>
      <c r="J6" s="9"/>
    </row>
    <row r="7" spans="1:10" ht="18">
      <c r="A7" s="58"/>
      <c r="B7" s="58"/>
      <c r="C7" s="58"/>
      <c r="D7" s="58"/>
      <c r="E7" s="58"/>
      <c r="F7" s="58"/>
      <c r="G7" s="58"/>
      <c r="H7" s="58"/>
      <c r="I7" s="58"/>
      <c r="J7" s="58"/>
    </row>
    <row r="8" spans="1:10" ht="18.75">
      <c r="A8" s="59" t="s">
        <v>71</v>
      </c>
      <c r="B8" s="59"/>
      <c r="C8" s="59"/>
      <c r="D8" s="59"/>
      <c r="E8" s="59"/>
      <c r="F8" s="59"/>
      <c r="G8" s="59"/>
      <c r="H8" s="59"/>
      <c r="I8" s="59"/>
      <c r="J8" s="59"/>
    </row>
    <row r="9" spans="1:10" ht="18.75">
      <c r="A9" s="53">
        <v>22546000000</v>
      </c>
      <c r="B9" s="53"/>
      <c r="C9" s="39"/>
      <c r="D9" s="39"/>
      <c r="E9" s="39"/>
      <c r="F9" s="39"/>
      <c r="G9" s="39"/>
      <c r="H9" s="39"/>
      <c r="I9" s="39"/>
      <c r="J9" s="39"/>
    </row>
    <row r="10" spans="1:10" ht="18" customHeight="1">
      <c r="A10" s="54" t="s">
        <v>67</v>
      </c>
      <c r="B10" s="54"/>
      <c r="C10" s="8"/>
      <c r="D10" s="8"/>
      <c r="E10" s="8"/>
      <c r="F10" s="8"/>
      <c r="G10" s="8"/>
      <c r="H10" s="8"/>
      <c r="I10" s="8"/>
      <c r="J10" s="22" t="s">
        <v>46</v>
      </c>
    </row>
    <row r="11" spans="1:10" ht="51" customHeight="1">
      <c r="A11" s="51" t="s">
        <v>68</v>
      </c>
      <c r="B11" s="51" t="s">
        <v>69</v>
      </c>
      <c r="C11" s="51" t="s">
        <v>30</v>
      </c>
      <c r="D11" s="51" t="s">
        <v>70</v>
      </c>
      <c r="E11" s="60" t="s">
        <v>31</v>
      </c>
      <c r="F11" s="60" t="s">
        <v>32</v>
      </c>
      <c r="G11" s="60" t="s">
        <v>33</v>
      </c>
      <c r="H11" s="55" t="s">
        <v>0</v>
      </c>
      <c r="I11" s="57" t="s">
        <v>34</v>
      </c>
      <c r="J11" s="57"/>
    </row>
    <row r="12" spans="1:10" ht="139.5" customHeight="1">
      <c r="A12" s="52"/>
      <c r="B12" s="52"/>
      <c r="C12" s="52"/>
      <c r="D12" s="52"/>
      <c r="E12" s="61"/>
      <c r="F12" s="61"/>
      <c r="G12" s="61"/>
      <c r="H12" s="56"/>
      <c r="I12" s="17" t="s">
        <v>35</v>
      </c>
      <c r="J12" s="18" t="s">
        <v>36</v>
      </c>
    </row>
    <row r="13" spans="1:10" ht="15.75">
      <c r="A13" s="30">
        <v>1</v>
      </c>
      <c r="B13" s="30">
        <v>2</v>
      </c>
      <c r="C13" s="30">
        <v>3</v>
      </c>
      <c r="D13" s="30">
        <v>4</v>
      </c>
      <c r="E13" s="30">
        <v>5</v>
      </c>
      <c r="F13" s="30"/>
      <c r="G13" s="30"/>
      <c r="H13" s="30"/>
      <c r="I13" s="30"/>
      <c r="J13" s="30"/>
    </row>
    <row r="14" spans="1:99" s="5" customFormat="1" ht="47.25">
      <c r="A14" s="31" t="s">
        <v>14</v>
      </c>
      <c r="B14" s="31"/>
      <c r="C14" s="31"/>
      <c r="D14" s="30" t="s">
        <v>49</v>
      </c>
      <c r="E14" s="30"/>
      <c r="F14" s="30"/>
      <c r="G14" s="44">
        <f>G15</f>
        <v>13611054</v>
      </c>
      <c r="H14" s="44">
        <f>H15</f>
        <v>2911233</v>
      </c>
      <c r="I14" s="44">
        <f>I15</f>
        <v>10699821</v>
      </c>
      <c r="J14" s="44">
        <f>J15</f>
        <v>10242491</v>
      </c>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row>
    <row r="15" spans="1:99" s="5" customFormat="1" ht="47.25">
      <c r="A15" s="32" t="s">
        <v>15</v>
      </c>
      <c r="B15" s="32"/>
      <c r="C15" s="32"/>
      <c r="D15" s="46" t="s">
        <v>48</v>
      </c>
      <c r="E15" s="33"/>
      <c r="F15" s="33"/>
      <c r="G15" s="43">
        <f>SUM(G16:G25)</f>
        <v>13611054</v>
      </c>
      <c r="H15" s="43">
        <f>SUM(H16:H25)</f>
        <v>2911233</v>
      </c>
      <c r="I15" s="43">
        <f>SUM(I16:I25)</f>
        <v>10699821</v>
      </c>
      <c r="J15" s="43">
        <f>SUM(J16:J25)</f>
        <v>10242491</v>
      </c>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row>
    <row r="16" spans="1:99" s="5" customFormat="1" ht="80.25" customHeight="1">
      <c r="A16" s="32" t="s">
        <v>16</v>
      </c>
      <c r="B16" s="32" t="s">
        <v>17</v>
      </c>
      <c r="C16" s="32" t="s">
        <v>10</v>
      </c>
      <c r="D16" s="33" t="s">
        <v>18</v>
      </c>
      <c r="E16" s="33" t="s">
        <v>72</v>
      </c>
      <c r="F16" s="33" t="s">
        <v>37</v>
      </c>
      <c r="G16" s="43">
        <f aca="true" t="shared" si="0" ref="G16:G26">H16+I16</f>
        <v>349000</v>
      </c>
      <c r="H16" s="43">
        <v>150000</v>
      </c>
      <c r="I16" s="43">
        <v>199000</v>
      </c>
      <c r="J16" s="43">
        <v>119077</v>
      </c>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row>
    <row r="17" spans="1:99" s="3" customFormat="1" ht="67.5" customHeight="1">
      <c r="A17" s="26" t="s">
        <v>73</v>
      </c>
      <c r="B17" s="26">
        <v>6015</v>
      </c>
      <c r="C17" s="29" t="s">
        <v>9</v>
      </c>
      <c r="D17" s="28" t="s">
        <v>74</v>
      </c>
      <c r="E17" s="33" t="s">
        <v>42</v>
      </c>
      <c r="F17" s="33" t="s">
        <v>43</v>
      </c>
      <c r="G17" s="43">
        <f t="shared" si="0"/>
        <v>5000000</v>
      </c>
      <c r="H17" s="43">
        <v>0</v>
      </c>
      <c r="I17" s="43">
        <v>5000000</v>
      </c>
      <c r="J17" s="43">
        <v>5000000</v>
      </c>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s="6" customFormat="1" ht="70.5" customHeight="1">
      <c r="A18" s="26" t="s">
        <v>21</v>
      </c>
      <c r="B18" s="26">
        <v>6030</v>
      </c>
      <c r="C18" s="29" t="s">
        <v>9</v>
      </c>
      <c r="D18" s="28" t="s">
        <v>22</v>
      </c>
      <c r="E18" s="33" t="s">
        <v>54</v>
      </c>
      <c r="F18" s="33" t="s">
        <v>55</v>
      </c>
      <c r="G18" s="43">
        <f t="shared" si="0"/>
        <v>619500</v>
      </c>
      <c r="H18" s="43">
        <v>0</v>
      </c>
      <c r="I18" s="43">
        <v>619500</v>
      </c>
      <c r="J18" s="43">
        <v>619500</v>
      </c>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row>
    <row r="19" spans="1:99" s="6" customFormat="1" ht="63">
      <c r="A19" s="26" t="s">
        <v>75</v>
      </c>
      <c r="B19" s="26">
        <v>7370</v>
      </c>
      <c r="C19" s="29" t="s">
        <v>44</v>
      </c>
      <c r="D19" s="28" t="s">
        <v>76</v>
      </c>
      <c r="E19" s="33" t="s">
        <v>54</v>
      </c>
      <c r="F19" s="33" t="s">
        <v>55</v>
      </c>
      <c r="G19" s="43">
        <f t="shared" si="0"/>
        <v>85147</v>
      </c>
      <c r="H19" s="43">
        <v>0</v>
      </c>
      <c r="I19" s="43">
        <v>85147</v>
      </c>
      <c r="J19" s="43">
        <v>85147</v>
      </c>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row>
    <row r="20" spans="1:99" s="6" customFormat="1" ht="63">
      <c r="A20" s="26" t="s">
        <v>75</v>
      </c>
      <c r="B20" s="26">
        <v>7370</v>
      </c>
      <c r="C20" s="29" t="s">
        <v>44</v>
      </c>
      <c r="D20" s="28" t="s">
        <v>76</v>
      </c>
      <c r="E20" s="33" t="s">
        <v>83</v>
      </c>
      <c r="F20" s="33" t="s">
        <v>84</v>
      </c>
      <c r="G20" s="43">
        <f t="shared" si="0"/>
        <v>100000</v>
      </c>
      <c r="H20" s="43">
        <v>0</v>
      </c>
      <c r="I20" s="43">
        <v>100000</v>
      </c>
      <c r="J20" s="43">
        <v>100000</v>
      </c>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row>
    <row r="21" spans="1:99" s="6" customFormat="1" ht="85.5" customHeight="1">
      <c r="A21" s="34" t="s">
        <v>39</v>
      </c>
      <c r="B21" s="26">
        <v>7461</v>
      </c>
      <c r="C21" s="34" t="s">
        <v>47</v>
      </c>
      <c r="D21" s="29" t="s">
        <v>23</v>
      </c>
      <c r="E21" s="33" t="s">
        <v>54</v>
      </c>
      <c r="F21" s="33" t="s">
        <v>55</v>
      </c>
      <c r="G21" s="43">
        <f t="shared" si="0"/>
        <v>6080000</v>
      </c>
      <c r="H21" s="43">
        <v>2761233</v>
      </c>
      <c r="I21" s="43">
        <v>3318767</v>
      </c>
      <c r="J21" s="43">
        <v>3318767</v>
      </c>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row>
    <row r="22" spans="1:99" s="6" customFormat="1" ht="119.25" customHeight="1">
      <c r="A22" s="40" t="s">
        <v>103</v>
      </c>
      <c r="B22" s="40" t="s">
        <v>104</v>
      </c>
      <c r="C22" s="41" t="s">
        <v>44</v>
      </c>
      <c r="D22" s="42" t="s">
        <v>105</v>
      </c>
      <c r="E22" s="33" t="s">
        <v>106</v>
      </c>
      <c r="F22" s="33" t="s">
        <v>107</v>
      </c>
      <c r="G22" s="43">
        <f t="shared" si="0"/>
        <v>1000000</v>
      </c>
      <c r="H22" s="43"/>
      <c r="I22" s="43">
        <f>SUM(J22)</f>
        <v>1000000</v>
      </c>
      <c r="J22" s="43">
        <v>1000000</v>
      </c>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row>
    <row r="23" spans="1:99" s="6" customFormat="1" ht="189">
      <c r="A23" s="34" t="s">
        <v>40</v>
      </c>
      <c r="B23" s="26">
        <v>7691</v>
      </c>
      <c r="C23" s="34" t="s">
        <v>44</v>
      </c>
      <c r="D23" s="29" t="s">
        <v>41</v>
      </c>
      <c r="E23" s="33" t="s">
        <v>81</v>
      </c>
      <c r="F23" s="33" t="s">
        <v>82</v>
      </c>
      <c r="G23" s="43">
        <f t="shared" si="0"/>
        <v>211856</v>
      </c>
      <c r="H23" s="43">
        <v>0</v>
      </c>
      <c r="I23" s="43">
        <v>211856</v>
      </c>
      <c r="J23" s="43">
        <v>0</v>
      </c>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row>
    <row r="24" spans="1:99" s="6" customFormat="1" ht="189">
      <c r="A24" s="34" t="s">
        <v>40</v>
      </c>
      <c r="B24" s="26">
        <v>7691</v>
      </c>
      <c r="C24" s="34" t="s">
        <v>44</v>
      </c>
      <c r="D24" s="29" t="s">
        <v>41</v>
      </c>
      <c r="E24" s="33" t="s">
        <v>42</v>
      </c>
      <c r="F24" s="33" t="s">
        <v>43</v>
      </c>
      <c r="G24" s="43">
        <f t="shared" si="0"/>
        <v>53926</v>
      </c>
      <c r="H24" s="43">
        <v>0</v>
      </c>
      <c r="I24" s="43">
        <v>53926</v>
      </c>
      <c r="J24" s="43">
        <v>0</v>
      </c>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row>
    <row r="25" spans="1:99" s="6" customFormat="1" ht="63" customHeight="1">
      <c r="A25" s="26" t="s">
        <v>24</v>
      </c>
      <c r="B25" s="26">
        <v>8340</v>
      </c>
      <c r="C25" s="29" t="s">
        <v>25</v>
      </c>
      <c r="D25" s="28" t="s">
        <v>26</v>
      </c>
      <c r="E25" s="33" t="s">
        <v>81</v>
      </c>
      <c r="F25" s="33" t="s">
        <v>82</v>
      </c>
      <c r="G25" s="43">
        <f t="shared" si="0"/>
        <v>111625</v>
      </c>
      <c r="H25" s="43">
        <v>0</v>
      </c>
      <c r="I25" s="43">
        <v>111625</v>
      </c>
      <c r="J25" s="43">
        <v>0</v>
      </c>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row>
    <row r="26" spans="1:99" s="6" customFormat="1" ht="240.75" customHeight="1">
      <c r="A26" s="26" t="s">
        <v>77</v>
      </c>
      <c r="B26" s="26">
        <v>9800</v>
      </c>
      <c r="C26" s="29" t="s">
        <v>17</v>
      </c>
      <c r="D26" s="28" t="s">
        <v>78</v>
      </c>
      <c r="E26" s="47" t="s">
        <v>80</v>
      </c>
      <c r="F26" s="33" t="s">
        <v>79</v>
      </c>
      <c r="G26" s="43">
        <f t="shared" si="0"/>
        <v>50000</v>
      </c>
      <c r="H26" s="43">
        <v>50000</v>
      </c>
      <c r="I26" s="43">
        <v>0</v>
      </c>
      <c r="J26" s="43">
        <v>0</v>
      </c>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row>
    <row r="27" spans="1:99" s="5" customFormat="1" ht="20.25" customHeight="1">
      <c r="A27" s="35"/>
      <c r="B27" s="35"/>
      <c r="C27" s="35"/>
      <c r="D27" s="18" t="s">
        <v>1</v>
      </c>
      <c r="E27" s="33"/>
      <c r="F27" s="33"/>
      <c r="G27" s="44">
        <f>SUM(G16:G26)</f>
        <v>13661054</v>
      </c>
      <c r="H27" s="44">
        <f>SUM(H16:H26)</f>
        <v>2961233</v>
      </c>
      <c r="I27" s="44">
        <f>SUM(I16:I26)</f>
        <v>10699821</v>
      </c>
      <c r="J27" s="44">
        <f>SUM(J16:J26)</f>
        <v>10242491</v>
      </c>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row>
    <row r="28" spans="1:99" s="5" customFormat="1" ht="50.25" customHeight="1">
      <c r="A28" s="23" t="s">
        <v>12</v>
      </c>
      <c r="B28" s="26"/>
      <c r="C28" s="28"/>
      <c r="D28" s="36" t="s">
        <v>50</v>
      </c>
      <c r="E28" s="33"/>
      <c r="F28" s="33"/>
      <c r="G28" s="44">
        <f aca="true" t="shared" si="1" ref="G28:J29">G29</f>
        <v>57500</v>
      </c>
      <c r="H28" s="44">
        <f t="shared" si="1"/>
        <v>0</v>
      </c>
      <c r="I28" s="44">
        <f t="shared" si="1"/>
        <v>57500</v>
      </c>
      <c r="J28" s="44">
        <f t="shared" si="1"/>
        <v>57500</v>
      </c>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row>
    <row r="29" spans="1:99" s="5" customFormat="1" ht="67.5" customHeight="1">
      <c r="A29" s="26" t="s">
        <v>13</v>
      </c>
      <c r="B29" s="26"/>
      <c r="C29" s="28"/>
      <c r="D29" s="29" t="s">
        <v>51</v>
      </c>
      <c r="E29" s="33"/>
      <c r="F29" s="33"/>
      <c r="G29" s="43">
        <f t="shared" si="1"/>
        <v>57500</v>
      </c>
      <c r="H29" s="43">
        <f t="shared" si="1"/>
        <v>0</v>
      </c>
      <c r="I29" s="43">
        <f t="shared" si="1"/>
        <v>57500</v>
      </c>
      <c r="J29" s="43">
        <f t="shared" si="1"/>
        <v>57500</v>
      </c>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row>
    <row r="30" spans="1:99" s="5" customFormat="1" ht="64.5" customHeight="1">
      <c r="A30" s="26">
        <v>1014030</v>
      </c>
      <c r="B30" s="26">
        <v>4030</v>
      </c>
      <c r="C30" s="32" t="s">
        <v>99</v>
      </c>
      <c r="D30" s="33" t="s">
        <v>100</v>
      </c>
      <c r="E30" s="48" t="s">
        <v>101</v>
      </c>
      <c r="F30" s="33" t="s">
        <v>102</v>
      </c>
      <c r="G30" s="45">
        <v>57500</v>
      </c>
      <c r="H30" s="45"/>
      <c r="I30" s="45">
        <v>57500</v>
      </c>
      <c r="J30" s="45">
        <v>57500</v>
      </c>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row>
    <row r="31" spans="1:99" s="5" customFormat="1" ht="15" customHeight="1">
      <c r="A31" s="38"/>
      <c r="B31" s="38"/>
      <c r="C31" s="38"/>
      <c r="D31" s="18" t="s">
        <v>1</v>
      </c>
      <c r="E31" s="33"/>
      <c r="F31" s="33"/>
      <c r="G31" s="44">
        <f>SUM(G30)</f>
        <v>57500</v>
      </c>
      <c r="H31" s="44">
        <f>SUM(H30)</f>
        <v>0</v>
      </c>
      <c r="I31" s="44">
        <f>SUM(I30)</f>
        <v>57500</v>
      </c>
      <c r="J31" s="44">
        <f>SUM(J30)</f>
        <v>57500</v>
      </c>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row>
    <row r="32" spans="1:99" s="5" customFormat="1" ht="63">
      <c r="A32" s="37" t="s">
        <v>28</v>
      </c>
      <c r="B32" s="38"/>
      <c r="C32" s="38"/>
      <c r="D32" s="18" t="s">
        <v>52</v>
      </c>
      <c r="E32" s="33"/>
      <c r="F32" s="33"/>
      <c r="G32" s="44">
        <f>G33</f>
        <v>26419663</v>
      </c>
      <c r="H32" s="44">
        <f>H33</f>
        <v>47373</v>
      </c>
      <c r="I32" s="44">
        <f>I33</f>
        <v>26372290</v>
      </c>
      <c r="J32" s="44">
        <f>J33</f>
        <v>26372290</v>
      </c>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row>
    <row r="33" spans="1:99" s="5" customFormat="1" ht="78.75">
      <c r="A33" s="38" t="s">
        <v>27</v>
      </c>
      <c r="B33" s="38"/>
      <c r="C33" s="38"/>
      <c r="D33" s="33" t="s">
        <v>53</v>
      </c>
      <c r="E33" s="33"/>
      <c r="F33" s="33"/>
      <c r="G33" s="43">
        <f>SUM(G34:G41)</f>
        <v>26419663</v>
      </c>
      <c r="H33" s="43">
        <f>SUM(H34:H41)</f>
        <v>47373</v>
      </c>
      <c r="I33" s="43">
        <f>SUM(I34:I41)</f>
        <v>26372290</v>
      </c>
      <c r="J33" s="43">
        <f>SUM(J34:J41)</f>
        <v>26372290</v>
      </c>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row>
    <row r="34" spans="1:99" s="5" customFormat="1" ht="63">
      <c r="A34" s="38" t="s">
        <v>85</v>
      </c>
      <c r="B34" s="38" t="s">
        <v>86</v>
      </c>
      <c r="C34" s="38" t="s">
        <v>87</v>
      </c>
      <c r="D34" s="33" t="s">
        <v>22</v>
      </c>
      <c r="E34" s="33" t="s">
        <v>54</v>
      </c>
      <c r="F34" s="33" t="s">
        <v>55</v>
      </c>
      <c r="G34" s="43">
        <f aca="true" t="shared" si="2" ref="G34:G40">SUM(H34:I34)</f>
        <v>19340</v>
      </c>
      <c r="H34" s="43">
        <f>9670+9670</f>
        <v>19340</v>
      </c>
      <c r="I34" s="43"/>
      <c r="J34" s="43"/>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row>
    <row r="35" spans="1:99" s="5" customFormat="1" ht="63">
      <c r="A35" s="38" t="s">
        <v>85</v>
      </c>
      <c r="B35" s="38" t="s">
        <v>86</v>
      </c>
      <c r="C35" s="38" t="s">
        <v>87</v>
      </c>
      <c r="D35" s="33" t="s">
        <v>22</v>
      </c>
      <c r="E35" s="33" t="s">
        <v>96</v>
      </c>
      <c r="F35" s="33" t="s">
        <v>45</v>
      </c>
      <c r="G35" s="43">
        <f t="shared" si="2"/>
        <v>5272570</v>
      </c>
      <c r="H35" s="43">
        <v>27333</v>
      </c>
      <c r="I35" s="43">
        <f>4967035+278202</f>
        <v>5245237</v>
      </c>
      <c r="J35" s="43">
        <f>4967035+278202</f>
        <v>5245237</v>
      </c>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row>
    <row r="36" spans="1:99" s="5" customFormat="1" ht="66" customHeight="1">
      <c r="A36" s="38" t="s">
        <v>85</v>
      </c>
      <c r="B36" s="38" t="s">
        <v>86</v>
      </c>
      <c r="C36" s="38" t="s">
        <v>87</v>
      </c>
      <c r="D36" s="33" t="s">
        <v>22</v>
      </c>
      <c r="E36" s="33" t="s">
        <v>83</v>
      </c>
      <c r="F36" s="33" t="s">
        <v>84</v>
      </c>
      <c r="G36" s="43">
        <f t="shared" si="2"/>
        <v>67787</v>
      </c>
      <c r="H36" s="43"/>
      <c r="I36" s="43">
        <f>67787</f>
        <v>67787</v>
      </c>
      <c r="J36" s="43">
        <f>67787</f>
        <v>67787</v>
      </c>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row>
    <row r="37" spans="1:99" s="5" customFormat="1" ht="80.25" customHeight="1">
      <c r="A37" s="38" t="s">
        <v>92</v>
      </c>
      <c r="B37" s="38" t="s">
        <v>93</v>
      </c>
      <c r="C37" s="38" t="s">
        <v>98</v>
      </c>
      <c r="D37" s="33" t="s">
        <v>97</v>
      </c>
      <c r="E37" s="33" t="s">
        <v>94</v>
      </c>
      <c r="F37" s="33" t="s">
        <v>95</v>
      </c>
      <c r="G37" s="43">
        <f t="shared" si="2"/>
        <v>1000</v>
      </c>
      <c r="H37" s="43"/>
      <c r="I37" s="43">
        <v>1000</v>
      </c>
      <c r="J37" s="43">
        <v>1000</v>
      </c>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row>
    <row r="38" spans="1:99" s="5" customFormat="1" ht="80.25" customHeight="1">
      <c r="A38" s="38" t="s">
        <v>88</v>
      </c>
      <c r="B38" s="38" t="s">
        <v>89</v>
      </c>
      <c r="C38" s="38" t="s">
        <v>44</v>
      </c>
      <c r="D38" s="33" t="s">
        <v>76</v>
      </c>
      <c r="E38" s="33" t="s">
        <v>83</v>
      </c>
      <c r="F38" s="33" t="s">
        <v>84</v>
      </c>
      <c r="G38" s="43">
        <f t="shared" si="2"/>
        <v>753987</v>
      </c>
      <c r="H38" s="43"/>
      <c r="I38" s="43">
        <v>753987</v>
      </c>
      <c r="J38" s="43">
        <v>753987</v>
      </c>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row>
    <row r="39" spans="1:99" s="5" customFormat="1" ht="63">
      <c r="A39" s="38" t="s">
        <v>88</v>
      </c>
      <c r="B39" s="38" t="s">
        <v>89</v>
      </c>
      <c r="C39" s="38" t="s">
        <v>44</v>
      </c>
      <c r="D39" s="33" t="s">
        <v>76</v>
      </c>
      <c r="E39" s="33" t="s">
        <v>54</v>
      </c>
      <c r="F39" s="33" t="s">
        <v>55</v>
      </c>
      <c r="G39" s="43">
        <f t="shared" si="2"/>
        <v>17962900</v>
      </c>
      <c r="H39" s="43"/>
      <c r="I39" s="43">
        <f>3000000+6803990+32400+6719137+1407373</f>
        <v>17962900</v>
      </c>
      <c r="J39" s="43">
        <f>3000000+6803990+32400+6719137+1407373</f>
        <v>17962900</v>
      </c>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row>
    <row r="40" spans="1:99" s="5" customFormat="1" ht="78.75">
      <c r="A40" s="38" t="s">
        <v>91</v>
      </c>
      <c r="B40" s="38" t="s">
        <v>90</v>
      </c>
      <c r="C40" s="38" t="s">
        <v>47</v>
      </c>
      <c r="D40" s="33" t="s">
        <v>23</v>
      </c>
      <c r="E40" s="33" t="s">
        <v>54</v>
      </c>
      <c r="F40" s="33" t="s">
        <v>55</v>
      </c>
      <c r="G40" s="43">
        <f t="shared" si="2"/>
        <v>2341379</v>
      </c>
      <c r="H40" s="43"/>
      <c r="I40" s="43">
        <f>8208+1359678+49800+923693</f>
        <v>2341379</v>
      </c>
      <c r="J40" s="43">
        <f>8208+1359678+49800+923693</f>
        <v>2341379</v>
      </c>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row>
    <row r="41" spans="1:99" s="5" customFormat="1" ht="117" customHeight="1">
      <c r="A41" s="38" t="s">
        <v>29</v>
      </c>
      <c r="B41" s="38" t="s">
        <v>19</v>
      </c>
      <c r="C41" s="38" t="s">
        <v>7</v>
      </c>
      <c r="D41" s="33" t="s">
        <v>8</v>
      </c>
      <c r="E41" s="33" t="s">
        <v>20</v>
      </c>
      <c r="F41" s="33" t="s">
        <v>38</v>
      </c>
      <c r="G41" s="43">
        <v>700</v>
      </c>
      <c r="H41" s="43">
        <v>700</v>
      </c>
      <c r="I41" s="43">
        <v>0</v>
      </c>
      <c r="J41" s="43">
        <v>0</v>
      </c>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row>
    <row r="42" spans="1:99" s="5" customFormat="1" ht="18" customHeight="1">
      <c r="A42" s="38"/>
      <c r="B42" s="38"/>
      <c r="C42" s="38"/>
      <c r="D42" s="18" t="s">
        <v>1</v>
      </c>
      <c r="E42" s="33"/>
      <c r="F42" s="33"/>
      <c r="G42" s="44">
        <f>SUM(G32)</f>
        <v>26419663</v>
      </c>
      <c r="H42" s="44">
        <f>SUM(H32)</f>
        <v>47373</v>
      </c>
      <c r="I42" s="44">
        <f>SUM(I32)</f>
        <v>26372290</v>
      </c>
      <c r="J42" s="44">
        <f>SUM(J32)</f>
        <v>26372290</v>
      </c>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row>
    <row r="43" spans="1:99" s="5" customFormat="1" ht="47.25">
      <c r="A43" s="23" t="s">
        <v>58</v>
      </c>
      <c r="B43" s="24"/>
      <c r="C43" s="25"/>
      <c r="D43" s="36" t="s">
        <v>59</v>
      </c>
      <c r="E43" s="33"/>
      <c r="F43" s="33"/>
      <c r="G43" s="44">
        <f>SUM(G44)</f>
        <v>1000000</v>
      </c>
      <c r="H43" s="44">
        <f>SUM(H44)</f>
        <v>808277</v>
      </c>
      <c r="I43" s="44">
        <f>SUM(I44)</f>
        <v>191723</v>
      </c>
      <c r="J43" s="44">
        <f>SUM(J44)</f>
        <v>0</v>
      </c>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row>
    <row r="44" spans="1:99" s="5" customFormat="1" ht="47.25">
      <c r="A44" s="26" t="s">
        <v>60</v>
      </c>
      <c r="B44" s="27"/>
      <c r="C44" s="28"/>
      <c r="D44" s="29" t="s">
        <v>61</v>
      </c>
      <c r="E44" s="33"/>
      <c r="F44" s="33"/>
      <c r="G44" s="43">
        <f>SUM(G45:G45)</f>
        <v>1000000</v>
      </c>
      <c r="H44" s="43">
        <f>SUM(H45:H45)</f>
        <v>808277</v>
      </c>
      <c r="I44" s="43">
        <f>SUM(I45:I45)</f>
        <v>191723</v>
      </c>
      <c r="J44" s="43">
        <f>SUM(J45:J45)</f>
        <v>0</v>
      </c>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row>
    <row r="45" spans="1:99" s="5" customFormat="1" ht="73.5" customHeight="1">
      <c r="A45" s="32" t="s">
        <v>62</v>
      </c>
      <c r="B45" s="32" t="s">
        <v>63</v>
      </c>
      <c r="C45" s="32" t="s">
        <v>11</v>
      </c>
      <c r="D45" s="33" t="s">
        <v>108</v>
      </c>
      <c r="E45" s="48" t="s">
        <v>64</v>
      </c>
      <c r="F45" s="33" t="s">
        <v>65</v>
      </c>
      <c r="G45" s="43">
        <f>SUM(H45+I45)</f>
        <v>1000000</v>
      </c>
      <c r="H45" s="43">
        <v>808277</v>
      </c>
      <c r="I45" s="43">
        <v>191723</v>
      </c>
      <c r="J45" s="4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row>
    <row r="46" spans="1:99" s="5" customFormat="1" ht="21" customHeight="1">
      <c r="A46" s="32"/>
      <c r="B46" s="32"/>
      <c r="C46" s="32"/>
      <c r="D46" s="18" t="s">
        <v>1</v>
      </c>
      <c r="E46" s="48"/>
      <c r="F46" s="33"/>
      <c r="G46" s="44">
        <f>SUM(G45)</f>
        <v>1000000</v>
      </c>
      <c r="H46" s="44">
        <f>SUM(H45)</f>
        <v>808277</v>
      </c>
      <c r="I46" s="44">
        <f>SUM(I45)</f>
        <v>191723</v>
      </c>
      <c r="J46" s="43">
        <f>SUM(J45)</f>
        <v>0</v>
      </c>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row>
    <row r="47" spans="1:99" s="11" customFormat="1" ht="27" customHeight="1">
      <c r="A47" s="33"/>
      <c r="B47" s="33"/>
      <c r="C47" s="33"/>
      <c r="D47" s="18" t="s">
        <v>2</v>
      </c>
      <c r="E47" s="33"/>
      <c r="F47" s="33"/>
      <c r="G47" s="44">
        <f>G27+G31+G42+G46</f>
        <v>41138217</v>
      </c>
      <c r="H47" s="44">
        <f>H27+H31+H42+H46</f>
        <v>3816883</v>
      </c>
      <c r="I47" s="44">
        <f>I27+I31+I42+I46</f>
        <v>37321334</v>
      </c>
      <c r="J47" s="44">
        <f>J27+J31+J42+J46</f>
        <v>36672281</v>
      </c>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row>
    <row r="48" spans="4:10" ht="12.75">
      <c r="D48" s="2"/>
      <c r="E48" s="2"/>
      <c r="F48" s="2"/>
      <c r="G48" s="2"/>
      <c r="H48" s="16"/>
      <c r="I48" s="16"/>
      <c r="J48" s="16"/>
    </row>
    <row r="49" spans="1:99" s="13" customFormat="1" ht="18.75">
      <c r="A49" s="15" t="s">
        <v>3</v>
      </c>
      <c r="B49" s="15"/>
      <c r="C49" s="15"/>
      <c r="D49" s="9"/>
      <c r="E49" s="9"/>
      <c r="F49" s="15"/>
      <c r="G49" s="15" t="s">
        <v>56</v>
      </c>
      <c r="H49" s="19"/>
      <c r="I49" s="19"/>
      <c r="J49" s="19"/>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row>
    <row r="50" spans="1:99" s="13" customFormat="1" ht="18.75">
      <c r="A50" s="15"/>
      <c r="B50" s="15"/>
      <c r="C50" s="15"/>
      <c r="D50" s="9"/>
      <c r="E50" s="9"/>
      <c r="F50" s="9"/>
      <c r="G50" s="9"/>
      <c r="H50" s="19"/>
      <c r="I50" s="19"/>
      <c r="J50" s="19"/>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row>
    <row r="51" spans="1:99" s="13" customFormat="1" ht="18.75">
      <c r="A51" s="9"/>
      <c r="B51" s="9"/>
      <c r="C51" s="9"/>
      <c r="D51" s="9"/>
      <c r="E51" s="9"/>
      <c r="F51" s="9"/>
      <c r="G51" s="19"/>
      <c r="H51" s="19"/>
      <c r="I51" s="19"/>
      <c r="J51" s="19"/>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row>
    <row r="52" spans="1:99" s="13" customFormat="1" ht="18.75">
      <c r="A52" s="9" t="s">
        <v>4</v>
      </c>
      <c r="B52" s="9"/>
      <c r="C52" s="9"/>
      <c r="D52" s="9"/>
      <c r="E52" s="9"/>
      <c r="F52" s="9"/>
      <c r="G52" s="9"/>
      <c r="H52" s="19"/>
      <c r="I52" s="19"/>
      <c r="J52" s="19"/>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row>
    <row r="53" spans="1:99" s="13" customFormat="1" ht="18.75">
      <c r="A53" s="9" t="s">
        <v>5</v>
      </c>
      <c r="B53" s="9"/>
      <c r="C53" s="9"/>
      <c r="D53" s="9"/>
      <c r="E53" s="9"/>
      <c r="F53" s="9"/>
      <c r="G53" s="9" t="s">
        <v>57</v>
      </c>
      <c r="H53" s="19"/>
      <c r="I53" s="19"/>
      <c r="J53" s="19"/>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row>
    <row r="54" spans="1:99" s="13" customFormat="1" ht="18.75">
      <c r="A54" s="9" t="s">
        <v>6</v>
      </c>
      <c r="B54" s="9"/>
      <c r="C54" s="9"/>
      <c r="D54" s="9"/>
      <c r="E54" s="9"/>
      <c r="F54" s="9"/>
      <c r="G54" s="9"/>
      <c r="H54" s="19"/>
      <c r="I54" s="19"/>
      <c r="J54" s="19"/>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row>
    <row r="55" spans="1:10" ht="12.75">
      <c r="A55" s="7"/>
      <c r="B55" s="7"/>
      <c r="C55" s="7"/>
      <c r="D55" s="7"/>
      <c r="E55" s="7"/>
      <c r="F55" s="7"/>
      <c r="G55" s="7"/>
      <c r="H55" s="20"/>
      <c r="I55" s="20"/>
      <c r="J55" s="20"/>
    </row>
    <row r="56" spans="8:10" ht="12.75">
      <c r="H56" s="21"/>
      <c r="I56" s="21"/>
      <c r="J56" s="21"/>
    </row>
    <row r="57" spans="8:10" ht="12.75">
      <c r="H57" s="21"/>
      <c r="I57" s="21"/>
      <c r="J57" s="21"/>
    </row>
    <row r="58" spans="8:10" ht="12.75">
      <c r="H58" s="21"/>
      <c r="I58" s="21"/>
      <c r="J58" s="21"/>
    </row>
    <row r="59" spans="8:10" ht="12.75">
      <c r="H59" s="21"/>
      <c r="I59" s="21"/>
      <c r="J59" s="21"/>
    </row>
    <row r="60" spans="8:10" ht="12.75">
      <c r="H60" s="21"/>
      <c r="I60" s="21"/>
      <c r="J60" s="21"/>
    </row>
    <row r="61" spans="8:10" ht="12.75">
      <c r="H61" s="21"/>
      <c r="I61" s="21"/>
      <c r="J61" s="21"/>
    </row>
    <row r="62" spans="8:10" ht="12.75">
      <c r="H62" s="21"/>
      <c r="I62" s="21"/>
      <c r="J62" s="21"/>
    </row>
    <row r="63" spans="8:10" ht="12.75">
      <c r="H63" s="21"/>
      <c r="I63" s="21"/>
      <c r="J63" s="21"/>
    </row>
    <row r="64" spans="8:10" ht="12.75">
      <c r="H64" s="21"/>
      <c r="I64" s="21"/>
      <c r="J64" s="21"/>
    </row>
    <row r="65" spans="8:10" ht="12.75">
      <c r="H65" s="21"/>
      <c r="I65" s="21"/>
      <c r="J65" s="21"/>
    </row>
    <row r="66" spans="8:10" ht="12.75">
      <c r="H66" s="21"/>
      <c r="I66" s="21"/>
      <c r="J66" s="21"/>
    </row>
    <row r="67" spans="8:10" ht="12.75">
      <c r="H67" s="21"/>
      <c r="I67" s="21"/>
      <c r="J67" s="21"/>
    </row>
    <row r="68" spans="8:10" ht="12.75">
      <c r="H68" s="21"/>
      <c r="I68" s="21"/>
      <c r="J68" s="21"/>
    </row>
  </sheetData>
  <sheetProtection/>
  <mergeCells count="13">
    <mergeCell ref="I11:J11"/>
    <mergeCell ref="B11:B12"/>
    <mergeCell ref="A7:J7"/>
    <mergeCell ref="A8:J8"/>
    <mergeCell ref="E11:E12"/>
    <mergeCell ref="A11:A12"/>
    <mergeCell ref="D11:D12"/>
    <mergeCell ref="F11:F12"/>
    <mergeCell ref="G11:G12"/>
    <mergeCell ref="C11:C12"/>
    <mergeCell ref="A9:B9"/>
    <mergeCell ref="A10:B10"/>
    <mergeCell ref="H11:H12"/>
  </mergeCells>
  <printOptions/>
  <pageMargins left="0.7874015748031497" right="0.7874015748031497" top="1.1811023622047245" bottom="0.3937007874015748" header="0.15748031496062992" footer="0.1968503937007874"/>
  <pageSetup fitToHeight="2"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MFU22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gfu0203</dc:creator>
  <cp:keywords/>
  <dc:description/>
  <cp:lastModifiedBy>Depviddil</cp:lastModifiedBy>
  <cp:lastPrinted>2020-01-20T11:39:17Z</cp:lastPrinted>
  <dcterms:created xsi:type="dcterms:W3CDTF">2008-01-03T14:25:14Z</dcterms:created>
  <dcterms:modified xsi:type="dcterms:W3CDTF">2020-01-20T11:39:28Z</dcterms:modified>
  <cp:category/>
  <cp:version/>
  <cp:contentType/>
  <cp:contentStatus/>
</cp:coreProperties>
</file>